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9270"/>
  </bookViews>
  <sheets>
    <sheet name="LED-Umruestung" sheetId="1" r:id="rId1"/>
  </sheets>
  <definedNames>
    <definedName name="_xlnm.Print_Area" localSheetId="0">'LED-Umruestung'!$A$1:$C$37</definedName>
  </definedNames>
  <calcPr calcId="125725"/>
</workbook>
</file>

<file path=xl/calcChain.xml><?xml version="1.0" encoding="utf-8"?>
<calcChain xmlns="http://schemas.openxmlformats.org/spreadsheetml/2006/main">
  <c r="O29" i="1"/>
  <c r="N26"/>
  <c r="N29" s="1"/>
  <c r="O23"/>
  <c r="O28" s="1"/>
  <c r="O30" s="1"/>
  <c r="O21"/>
  <c r="O33" s="1"/>
  <c r="N21"/>
  <c r="N24" s="1"/>
  <c r="O19"/>
  <c r="O18"/>
  <c r="N18"/>
  <c r="N23" s="1"/>
  <c r="I29"/>
  <c r="H26"/>
  <c r="H29" s="1"/>
  <c r="I24"/>
  <c r="I32" s="1"/>
  <c r="I23"/>
  <c r="I28" s="1"/>
  <c r="I30" s="1"/>
  <c r="I21"/>
  <c r="I33" s="1"/>
  <c r="H21"/>
  <c r="H24" s="1"/>
  <c r="I19"/>
  <c r="I18"/>
  <c r="H18"/>
  <c r="H23" s="1"/>
  <c r="C21"/>
  <c r="B21"/>
  <c r="B33" s="1"/>
  <c r="C33"/>
  <c r="C32"/>
  <c r="C24"/>
  <c r="B24"/>
  <c r="B32" s="1"/>
  <c r="C23"/>
  <c r="B23"/>
  <c r="C29"/>
  <c r="O24" l="1"/>
  <c r="O32" s="1"/>
  <c r="O34" s="1"/>
  <c r="P24"/>
  <c r="N32"/>
  <c r="N28"/>
  <c r="N30" s="1"/>
  <c r="P30" s="1"/>
  <c r="P23"/>
  <c r="N33"/>
  <c r="N19"/>
  <c r="I34"/>
  <c r="H28"/>
  <c r="H30" s="1"/>
  <c r="J30" s="1"/>
  <c r="J23"/>
  <c r="J24"/>
  <c r="H32"/>
  <c r="H33"/>
  <c r="H19"/>
  <c r="C18"/>
  <c r="N34" l="1"/>
  <c r="P34" s="1"/>
  <c r="Q34" s="1"/>
  <c r="P32"/>
  <c r="P36" s="1"/>
  <c r="H34"/>
  <c r="J34" s="1"/>
  <c r="K34" s="1"/>
  <c r="J32"/>
  <c r="J36" s="1"/>
  <c r="C19"/>
  <c r="C34" l="1"/>
  <c r="B26"/>
  <c r="B29" s="1"/>
  <c r="C28"/>
  <c r="C30" s="1"/>
  <c r="B18"/>
  <c r="D23" l="1"/>
  <c r="B19"/>
  <c r="B28" l="1"/>
  <c r="B30" s="1"/>
  <c r="D30" s="1"/>
  <c r="D24"/>
  <c r="B34" l="1"/>
  <c r="D34" s="1"/>
  <c r="E34" s="1"/>
  <c r="D32"/>
  <c r="D36" s="1"/>
</calcChain>
</file>

<file path=xl/sharedStrings.xml><?xml version="1.0" encoding="utf-8"?>
<sst xmlns="http://schemas.openxmlformats.org/spreadsheetml/2006/main" count="87" uniqueCount="33">
  <si>
    <t>LED-Röhre</t>
  </si>
  <si>
    <t>Leucht-stoffröhre</t>
  </si>
  <si>
    <t>Nutzungstage</t>
  </si>
  <si>
    <t xml:space="preserve">Durchschnittliche  Brenndauer je Tag in h </t>
  </si>
  <si>
    <t>Strompreis je kWh:</t>
  </si>
  <si>
    <t>1 Obiekt-Daten:</t>
  </si>
  <si>
    <t>Vergleich: Leuchtstoffröhren mit LED-Röhren</t>
  </si>
  <si>
    <t>Anzahl der Leuchten</t>
  </si>
  <si>
    <t>Projekt: Tiefgarage</t>
  </si>
  <si>
    <t>2 Vergleich der Leuchtmittel über ein Jahr</t>
  </si>
  <si>
    <t>Betriebsstunden pro Jahr</t>
  </si>
  <si>
    <t>Energieverbrauch pro Jahr in kWh</t>
  </si>
  <si>
    <t>Kosten Tausch der Röhre (mit Vorschaltgerät)</t>
  </si>
  <si>
    <t>Energiekosten pro Jahr</t>
  </si>
  <si>
    <t>Leuchtmittel- und Austauschkosten pro Jahr</t>
  </si>
  <si>
    <t>Summe der Kosten pro Jahr</t>
  </si>
  <si>
    <t>Einsparung</t>
  </si>
  <si>
    <t>Amortisationszeit in Monaten</t>
  </si>
  <si>
    <t>Leistung des Leuchtmittels</t>
  </si>
  <si>
    <t>Lebensdauer</t>
  </si>
  <si>
    <t>Kostem des Leuchtmittels inkl. MwSt.</t>
  </si>
  <si>
    <t>Leistung des Vorschaltgerätes</t>
  </si>
  <si>
    <t>Gesamtleistung je Leuchte</t>
  </si>
  <si>
    <t>Gesamtleistung Objekt</t>
  </si>
  <si>
    <t>Energieverbrauch in 50000 h (Lebensdauer der LED)</t>
  </si>
  <si>
    <t>Benötigte Leuchtmittel in 50.000 h (Lebensdauer der LED)</t>
  </si>
  <si>
    <t>Energiekosten pro 50.000 h (Lebensdauer der LED)</t>
  </si>
  <si>
    <t>Leuchtmittel- und Austauschkosten pro 50.000 h (Lebensdauer der LED)</t>
  </si>
  <si>
    <t>Summe der Kosten pro 50.000 h (Lebensdauer der LED)</t>
  </si>
  <si>
    <t>Tiefgarage</t>
  </si>
  <si>
    <t>Büro</t>
  </si>
  <si>
    <t>Beispiel Turnhalle</t>
  </si>
  <si>
    <r>
      <t xml:space="preserve">Hinweis: </t>
    </r>
    <r>
      <rPr>
        <sz val="14"/>
        <color theme="1"/>
        <rFont val="Calibri"/>
        <family val="2"/>
        <scheme val="minor"/>
      </rPr>
      <t>bitte die rosa Felder von Hand anpassen. In den grünen Feldern stehen dann die Ergebnisse.</t>
    </r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</si>
</sst>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\ 0&quot; W&quot;"/>
    <numFmt numFmtId="165" formatCode="0&quot; h&quot;"/>
    <numFmt numFmtId="166" formatCode="#,##0.00\ &quot;€&quot;"/>
    <numFmt numFmtId="167" formatCode="#,##0&quot; kWh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right" wrapText="1"/>
    </xf>
    <xf numFmtId="0" fontId="5" fillId="0" borderId="2" xfId="0" applyFont="1" applyBorder="1" applyAlignment="1"/>
    <xf numFmtId="0" fontId="0" fillId="0" borderId="2" xfId="0" applyBorder="1"/>
    <xf numFmtId="44" fontId="0" fillId="2" borderId="0" xfId="1" applyFont="1" applyFill="1"/>
    <xf numFmtId="0" fontId="6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167" fontId="8" fillId="0" borderId="1" xfId="0" applyNumberFormat="1" applyFont="1" applyBorder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9" fillId="2" borderId="0" xfId="0" applyFont="1" applyFill="1"/>
    <xf numFmtId="167" fontId="9" fillId="4" borderId="1" xfId="0" applyNumberFormat="1" applyFont="1" applyFill="1" applyBorder="1" applyAlignment="1">
      <alignment horizontal="center"/>
    </xf>
    <xf numFmtId="44" fontId="10" fillId="4" borderId="1" xfId="1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/>
    </xf>
    <xf numFmtId="9" fontId="9" fillId="0" borderId="0" xfId="2" applyFont="1" applyFill="1"/>
    <xf numFmtId="0" fontId="3" fillId="0" borderId="0" xfId="0" applyFont="1" applyBorder="1" applyAlignment="1">
      <alignment horizontal="lef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171450</xdr:colOff>
      <xdr:row>9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7029450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15</xdr:col>
      <xdr:colOff>171450</xdr:colOff>
      <xdr:row>9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15612533" y="23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15</xdr:col>
      <xdr:colOff>171450</xdr:colOff>
      <xdr:row>9</xdr:row>
      <xdr:rowOff>0</xdr:rowOff>
    </xdr:from>
    <xdr:ext cx="184731" cy="264560"/>
    <xdr:sp macro="" textlink="">
      <xdr:nvSpPr>
        <xdr:cNvPr id="4" name="Textfeld 3"/>
        <xdr:cNvSpPr txBox="1"/>
      </xdr:nvSpPr>
      <xdr:spPr>
        <a:xfrm>
          <a:off x="15612533" y="242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L1" zoomScale="90" zoomScaleNormal="90" workbookViewId="0">
      <selection activeCell="S9" sqref="S9"/>
    </sheetView>
  </sheetViews>
  <sheetFormatPr baseColWidth="10" defaultRowHeight="15"/>
  <cols>
    <col min="1" max="1" width="64.28515625" customWidth="1"/>
    <col min="2" max="3" width="16.42578125" customWidth="1"/>
    <col min="4" max="4" width="17" customWidth="1"/>
    <col min="5" max="5" width="8.5703125" customWidth="1"/>
    <col min="7" max="7" width="64.28515625" customWidth="1"/>
    <col min="8" max="9" width="16.42578125" customWidth="1"/>
    <col min="10" max="10" width="17" customWidth="1"/>
    <col min="11" max="11" width="8.5703125" customWidth="1"/>
    <col min="13" max="13" width="64.28515625" customWidth="1"/>
    <col min="14" max="15" width="16.42578125" customWidth="1"/>
    <col min="16" max="16" width="17" customWidth="1"/>
    <col min="17" max="17" width="8.5703125" customWidth="1"/>
  </cols>
  <sheetData>
    <row r="1" spans="1:16" ht="26.25">
      <c r="A1" s="7" t="s">
        <v>6</v>
      </c>
      <c r="G1" s="7"/>
      <c r="M1" s="7" t="s">
        <v>32</v>
      </c>
    </row>
    <row r="2" spans="1:16" ht="26.25">
      <c r="A2" s="7" t="s">
        <v>8</v>
      </c>
      <c r="G2" s="7"/>
      <c r="M2" s="7"/>
    </row>
    <row r="3" spans="1:16" ht="26.25">
      <c r="A3" s="2"/>
      <c r="G3" s="2"/>
      <c r="M3" s="2"/>
    </row>
    <row r="4" spans="1:16" ht="21">
      <c r="A4" s="14" t="s">
        <v>5</v>
      </c>
      <c r="B4" s="14" t="s">
        <v>29</v>
      </c>
      <c r="G4" s="14" t="s">
        <v>5</v>
      </c>
      <c r="H4" s="14" t="s">
        <v>30</v>
      </c>
      <c r="M4" s="14" t="s">
        <v>5</v>
      </c>
      <c r="N4" s="14" t="s">
        <v>31</v>
      </c>
    </row>
    <row r="5" spans="1:16">
      <c r="A5" s="1" t="s">
        <v>4</v>
      </c>
      <c r="B5" s="6">
        <v>0.26</v>
      </c>
      <c r="G5" s="1" t="s">
        <v>4</v>
      </c>
      <c r="H5" s="6">
        <v>0.26</v>
      </c>
      <c r="M5" s="1" t="s">
        <v>4</v>
      </c>
      <c r="N5" s="6">
        <v>0.26</v>
      </c>
    </row>
    <row r="6" spans="1:16" ht="18.75">
      <c r="A6" s="1" t="s">
        <v>7</v>
      </c>
      <c r="B6" s="35">
        <v>42</v>
      </c>
      <c r="C6" s="38"/>
      <c r="G6" s="1" t="s">
        <v>7</v>
      </c>
      <c r="H6" s="35">
        <v>6</v>
      </c>
      <c r="I6" s="38"/>
      <c r="M6" s="1" t="s">
        <v>7</v>
      </c>
      <c r="N6" s="35">
        <v>72</v>
      </c>
      <c r="O6" s="38"/>
    </row>
    <row r="7" spans="1:16" ht="18.75">
      <c r="A7" s="1" t="s">
        <v>2</v>
      </c>
      <c r="B7" s="35">
        <v>365</v>
      </c>
      <c r="G7" s="1" t="s">
        <v>2</v>
      </c>
      <c r="H7" s="35">
        <v>250</v>
      </c>
      <c r="M7" s="1" t="s">
        <v>2</v>
      </c>
      <c r="N7" s="35">
        <v>350</v>
      </c>
    </row>
    <row r="8" spans="1:16" ht="18" customHeight="1">
      <c r="A8" s="3" t="s">
        <v>3</v>
      </c>
      <c r="B8" s="35">
        <v>20</v>
      </c>
      <c r="G8" s="3" t="s">
        <v>3</v>
      </c>
      <c r="H8" s="35">
        <v>10</v>
      </c>
      <c r="M8" s="3" t="s">
        <v>3</v>
      </c>
      <c r="N8" s="35">
        <v>10</v>
      </c>
    </row>
    <row r="9" spans="1:16" ht="18" customHeight="1">
      <c r="A9" s="3"/>
      <c r="G9" s="3"/>
      <c r="M9" s="3"/>
    </row>
    <row r="10" spans="1:16" ht="21">
      <c r="A10" s="41" t="s">
        <v>9</v>
      </c>
      <c r="B10" s="41"/>
      <c r="C10" s="41"/>
      <c r="G10" s="41" t="s">
        <v>9</v>
      </c>
      <c r="H10" s="41"/>
      <c r="I10" s="41"/>
      <c r="M10" s="41" t="s">
        <v>9</v>
      </c>
      <c r="N10" s="41"/>
      <c r="O10" s="41"/>
    </row>
    <row r="11" spans="1:16" ht="18.75">
      <c r="A11" s="4"/>
      <c r="B11" s="4"/>
      <c r="C11" s="5"/>
      <c r="G11" s="4"/>
      <c r="H11" s="4"/>
      <c r="I11" s="5"/>
      <c r="M11" s="4"/>
      <c r="N11" s="4"/>
      <c r="O11" s="5"/>
    </row>
    <row r="12" spans="1:16" ht="31.5" customHeight="1">
      <c r="A12" s="8"/>
      <c r="B12" s="9" t="s">
        <v>1</v>
      </c>
      <c r="C12" s="8" t="s">
        <v>0</v>
      </c>
      <c r="D12" s="30" t="s">
        <v>16</v>
      </c>
      <c r="G12" s="8"/>
      <c r="H12" s="9" t="s">
        <v>1</v>
      </c>
      <c r="I12" s="8" t="s">
        <v>0</v>
      </c>
      <c r="J12" s="30" t="s">
        <v>16</v>
      </c>
      <c r="M12" s="8"/>
      <c r="N12" s="9" t="s">
        <v>1</v>
      </c>
      <c r="O12" s="8" t="s">
        <v>0</v>
      </c>
      <c r="P12" s="30" t="s">
        <v>16</v>
      </c>
    </row>
    <row r="13" spans="1:16" ht="15.75">
      <c r="A13" s="10" t="s">
        <v>18</v>
      </c>
      <c r="B13" s="18">
        <v>58</v>
      </c>
      <c r="C13" s="18">
        <v>24</v>
      </c>
      <c r="D13" s="17"/>
      <c r="G13" s="10" t="s">
        <v>18</v>
      </c>
      <c r="H13" s="18">
        <v>58</v>
      </c>
      <c r="I13" s="18">
        <v>24</v>
      </c>
      <c r="J13" s="17"/>
      <c r="M13" s="10" t="s">
        <v>18</v>
      </c>
      <c r="N13" s="18">
        <v>58</v>
      </c>
      <c r="O13" s="18">
        <v>24</v>
      </c>
      <c r="P13" s="17"/>
    </row>
    <row r="14" spans="1:16" ht="15.75">
      <c r="A14" s="10" t="s">
        <v>19</v>
      </c>
      <c r="B14" s="19">
        <v>8000</v>
      </c>
      <c r="C14" s="19">
        <v>50000</v>
      </c>
      <c r="D14" s="17"/>
      <c r="G14" s="10" t="s">
        <v>19</v>
      </c>
      <c r="H14" s="19">
        <v>8000</v>
      </c>
      <c r="I14" s="19">
        <v>50000</v>
      </c>
      <c r="J14" s="17"/>
      <c r="M14" s="10" t="s">
        <v>19</v>
      </c>
      <c r="N14" s="19">
        <v>8000</v>
      </c>
      <c r="O14" s="19">
        <v>50000</v>
      </c>
      <c r="P14" s="17"/>
    </row>
    <row r="15" spans="1:16" ht="15.75">
      <c r="A15" s="10" t="s">
        <v>20</v>
      </c>
      <c r="B15" s="20">
        <v>4</v>
      </c>
      <c r="C15" s="20">
        <v>35</v>
      </c>
      <c r="D15" s="17"/>
      <c r="G15" s="10" t="s">
        <v>20</v>
      </c>
      <c r="H15" s="20">
        <v>4</v>
      </c>
      <c r="I15" s="20">
        <v>35</v>
      </c>
      <c r="J15" s="17"/>
      <c r="M15" s="10" t="s">
        <v>20</v>
      </c>
      <c r="N15" s="20">
        <v>4</v>
      </c>
      <c r="O15" s="20">
        <v>35</v>
      </c>
      <c r="P15" s="17"/>
    </row>
    <row r="16" spans="1:16" ht="15.75">
      <c r="A16" s="10" t="s">
        <v>12</v>
      </c>
      <c r="B16" s="20">
        <v>5</v>
      </c>
      <c r="C16" s="20">
        <v>15</v>
      </c>
      <c r="D16" s="17"/>
      <c r="G16" s="10" t="s">
        <v>12</v>
      </c>
      <c r="H16" s="20">
        <v>5</v>
      </c>
      <c r="I16" s="20">
        <v>15</v>
      </c>
      <c r="J16" s="17"/>
      <c r="M16" s="10" t="s">
        <v>12</v>
      </c>
      <c r="N16" s="20">
        <v>5</v>
      </c>
      <c r="O16" s="20">
        <v>15</v>
      </c>
      <c r="P16" s="17"/>
    </row>
    <row r="17" spans="1:16" ht="15.75">
      <c r="A17" s="10" t="s">
        <v>21</v>
      </c>
      <c r="B17" s="21">
        <v>8</v>
      </c>
      <c r="C17" s="21">
        <v>0</v>
      </c>
      <c r="D17" s="17"/>
      <c r="G17" s="10" t="s">
        <v>21</v>
      </c>
      <c r="H17" s="21">
        <v>8</v>
      </c>
      <c r="I17" s="21">
        <v>0</v>
      </c>
      <c r="J17" s="17"/>
      <c r="M17" s="10" t="s">
        <v>21</v>
      </c>
      <c r="N17" s="21">
        <v>8</v>
      </c>
      <c r="O17" s="21">
        <v>0</v>
      </c>
      <c r="P17" s="17"/>
    </row>
    <row r="18" spans="1:16" ht="15.75">
      <c r="A18" s="10" t="s">
        <v>22</v>
      </c>
      <c r="B18" s="21">
        <f>B17+B13</f>
        <v>66</v>
      </c>
      <c r="C18" s="21">
        <f>C17+C13</f>
        <v>24</v>
      </c>
      <c r="D18" s="17"/>
      <c r="G18" s="10" t="s">
        <v>22</v>
      </c>
      <c r="H18" s="21">
        <f>H17+H13</f>
        <v>66</v>
      </c>
      <c r="I18" s="21">
        <f>I17+I13</f>
        <v>24</v>
      </c>
      <c r="J18" s="17"/>
      <c r="M18" s="10" t="s">
        <v>22</v>
      </c>
      <c r="N18" s="21">
        <f>N17+N13</f>
        <v>66</v>
      </c>
      <c r="O18" s="21">
        <f>O17+O13</f>
        <v>24</v>
      </c>
      <c r="P18" s="17"/>
    </row>
    <row r="19" spans="1:16" ht="15.75">
      <c r="A19" s="16" t="s">
        <v>23</v>
      </c>
      <c r="B19" s="21">
        <f>B18*$B$6</f>
        <v>2772</v>
      </c>
      <c r="C19" s="21">
        <f>C18*$B$6</f>
        <v>1008</v>
      </c>
      <c r="D19" s="17"/>
      <c r="G19" s="16" t="s">
        <v>23</v>
      </c>
      <c r="H19" s="21">
        <f>H18*$B$6</f>
        <v>2772</v>
      </c>
      <c r="I19" s="21">
        <f>I18*$B$6</f>
        <v>1008</v>
      </c>
      <c r="J19" s="17"/>
      <c r="M19" s="16" t="s">
        <v>23</v>
      </c>
      <c r="N19" s="21">
        <f>N18*$B$6</f>
        <v>2772</v>
      </c>
      <c r="O19" s="21">
        <f>O18*$B$6</f>
        <v>1008</v>
      </c>
      <c r="P19" s="17"/>
    </row>
    <row r="20" spans="1:16" ht="15.75">
      <c r="A20" s="16"/>
      <c r="B20" s="11"/>
      <c r="C20" s="15"/>
      <c r="D20" s="17"/>
      <c r="G20" s="16"/>
      <c r="H20" s="11"/>
      <c r="I20" s="15"/>
      <c r="J20" s="17"/>
      <c r="M20" s="16"/>
      <c r="N20" s="11"/>
      <c r="O20" s="15"/>
      <c r="P20" s="17"/>
    </row>
    <row r="21" spans="1:16" ht="18.75">
      <c r="A21" s="3" t="s">
        <v>10</v>
      </c>
      <c r="B21" s="17">
        <f>B$7*B$8</f>
        <v>7300</v>
      </c>
      <c r="C21" s="39">
        <f>B$7*B$8</f>
        <v>7300</v>
      </c>
      <c r="D21" s="17"/>
      <c r="G21" s="3" t="s">
        <v>10</v>
      </c>
      <c r="H21" s="17">
        <f>H$7*H$8</f>
        <v>2500</v>
      </c>
      <c r="I21" s="39">
        <f>H$7*H$8</f>
        <v>2500</v>
      </c>
      <c r="J21" s="17"/>
      <c r="M21" s="3" t="s">
        <v>10</v>
      </c>
      <c r="N21" s="17">
        <f>N$7*N$8</f>
        <v>3500</v>
      </c>
      <c r="O21" s="39">
        <f>N$7*N$8</f>
        <v>3500</v>
      </c>
      <c r="P21" s="17"/>
    </row>
    <row r="22" spans="1:16" ht="15.75">
      <c r="A22" s="8"/>
      <c r="B22" s="11"/>
      <c r="C22" s="11"/>
      <c r="D22" s="17"/>
      <c r="G22" s="8"/>
      <c r="H22" s="11"/>
      <c r="I22" s="11"/>
      <c r="J22" s="17"/>
      <c r="M22" s="8"/>
      <c r="N22" s="11"/>
      <c r="O22" s="11"/>
      <c r="P22" s="17"/>
    </row>
    <row r="23" spans="1:16" ht="15.75">
      <c r="A23" s="10" t="s">
        <v>24</v>
      </c>
      <c r="B23" s="22">
        <f>C$14*B18*B$6/1000</f>
        <v>138600</v>
      </c>
      <c r="C23" s="22">
        <f>C$14*C18*B$6/1000</f>
        <v>50400</v>
      </c>
      <c r="D23" s="32">
        <f>B23-C23</f>
        <v>88200</v>
      </c>
      <c r="G23" s="10" t="s">
        <v>24</v>
      </c>
      <c r="H23" s="22">
        <f>I$14*H18*H$6/1000</f>
        <v>19800</v>
      </c>
      <c r="I23" s="22">
        <f>I$14*I18*H$6/1000</f>
        <v>7200</v>
      </c>
      <c r="J23" s="32">
        <f>H23-I23</f>
        <v>12600</v>
      </c>
      <c r="M23" s="10" t="s">
        <v>24</v>
      </c>
      <c r="N23" s="22">
        <f>O$14*N18*N$6/1000</f>
        <v>237600</v>
      </c>
      <c r="O23" s="22">
        <f>O$14*O18*N$6/1000</f>
        <v>86400</v>
      </c>
      <c r="P23" s="32">
        <f>N23-O23</f>
        <v>151200</v>
      </c>
    </row>
    <row r="24" spans="1:16" s="25" customFormat="1" ht="18.75">
      <c r="A24" s="23" t="s">
        <v>11</v>
      </c>
      <c r="B24" s="24">
        <f>B21*B18*B$6/1000</f>
        <v>20235.599999999999</v>
      </c>
      <c r="C24" s="24">
        <f>C21*C18*B$6/1000</f>
        <v>7358.4</v>
      </c>
      <c r="D24" s="36">
        <f>B24-C24</f>
        <v>12877.199999999999</v>
      </c>
      <c r="G24" s="23" t="s">
        <v>11</v>
      </c>
      <c r="H24" s="24">
        <f>H21*H18*H$6/1000</f>
        <v>990</v>
      </c>
      <c r="I24" s="24">
        <f>I21*I18*H$6/1000</f>
        <v>360</v>
      </c>
      <c r="J24" s="36">
        <f>H24-I24</f>
        <v>630</v>
      </c>
      <c r="M24" s="23" t="s">
        <v>11</v>
      </c>
      <c r="N24" s="24">
        <f>N21*N18*N$6/1000</f>
        <v>16632</v>
      </c>
      <c r="O24" s="24">
        <f>O21*O18*N$6/1000</f>
        <v>6048</v>
      </c>
      <c r="P24" s="36">
        <f>N24-O24</f>
        <v>10584</v>
      </c>
    </row>
    <row r="25" spans="1:16" ht="15.75">
      <c r="A25" s="10"/>
      <c r="B25" s="11"/>
      <c r="C25" s="11"/>
      <c r="D25" s="17"/>
      <c r="G25" s="10"/>
      <c r="H25" s="11"/>
      <c r="I25" s="11"/>
      <c r="J25" s="17"/>
      <c r="M25" s="10"/>
      <c r="N25" s="11"/>
      <c r="O25" s="11"/>
      <c r="P25" s="17"/>
    </row>
    <row r="26" spans="1:16" ht="15.75">
      <c r="A26" s="10" t="s">
        <v>25</v>
      </c>
      <c r="B26" s="26">
        <f>C14/B14</f>
        <v>6.25</v>
      </c>
      <c r="C26" s="26">
        <v>1</v>
      </c>
      <c r="D26" s="17"/>
      <c r="G26" s="10" t="s">
        <v>25</v>
      </c>
      <c r="H26" s="26">
        <f>I14/H14</f>
        <v>6.25</v>
      </c>
      <c r="I26" s="26">
        <v>1</v>
      </c>
      <c r="J26" s="17"/>
      <c r="M26" s="10" t="s">
        <v>25</v>
      </c>
      <c r="N26" s="26">
        <f>O14/N14</f>
        <v>6.25</v>
      </c>
      <c r="O26" s="26">
        <v>1</v>
      </c>
      <c r="P26" s="17"/>
    </row>
    <row r="27" spans="1:16" ht="15.75">
      <c r="A27" s="10"/>
      <c r="B27" s="11"/>
      <c r="C27" s="11"/>
      <c r="D27" s="17"/>
      <c r="G27" s="10"/>
      <c r="H27" s="11"/>
      <c r="I27" s="11"/>
      <c r="J27" s="17"/>
      <c r="M27" s="10"/>
      <c r="N27" s="11"/>
      <c r="O27" s="11"/>
      <c r="P27" s="17"/>
    </row>
    <row r="28" spans="1:16" ht="15.75">
      <c r="A28" s="10" t="s">
        <v>26</v>
      </c>
      <c r="B28" s="12">
        <f>B5*B23</f>
        <v>36036</v>
      </c>
      <c r="C28" s="13">
        <f>B5*C23</f>
        <v>13104</v>
      </c>
      <c r="D28" s="17"/>
      <c r="G28" s="10" t="s">
        <v>26</v>
      </c>
      <c r="H28" s="12">
        <f>H5*H23</f>
        <v>5148</v>
      </c>
      <c r="I28" s="13">
        <f>H5*I23</f>
        <v>1872</v>
      </c>
      <c r="J28" s="17"/>
      <c r="M28" s="10" t="s">
        <v>26</v>
      </c>
      <c r="N28" s="12">
        <f>N5*N23</f>
        <v>61776</v>
      </c>
      <c r="O28" s="13">
        <f>N5*O23</f>
        <v>22464</v>
      </c>
      <c r="P28" s="17"/>
    </row>
    <row r="29" spans="1:16" ht="15.75">
      <c r="A29" s="10" t="s">
        <v>27</v>
      </c>
      <c r="B29" s="13">
        <f>B26*(B15+B16)*B6</f>
        <v>2362.5</v>
      </c>
      <c r="C29" s="13">
        <f>(C15+C16)*B6</f>
        <v>2100</v>
      </c>
      <c r="D29" s="17"/>
      <c r="G29" s="10" t="s">
        <v>27</v>
      </c>
      <c r="H29" s="13">
        <f>H26*(H15+H16)*H6</f>
        <v>337.5</v>
      </c>
      <c r="I29" s="13">
        <f>(I15+I16)*H6</f>
        <v>300</v>
      </c>
      <c r="J29" s="17"/>
      <c r="M29" s="10" t="s">
        <v>27</v>
      </c>
      <c r="N29" s="13">
        <f>N26*(N15+N16)*N6</f>
        <v>4050</v>
      </c>
      <c r="O29" s="13">
        <f>(O15+O16)*N6</f>
        <v>3600</v>
      </c>
      <c r="P29" s="17"/>
    </row>
    <row r="30" spans="1:16" ht="15.75">
      <c r="A30" s="10" t="s">
        <v>28</v>
      </c>
      <c r="B30" s="13">
        <f>SUM(B28:B29)</f>
        <v>38398.5</v>
      </c>
      <c r="C30" s="13">
        <f>SUM(C28:C29)</f>
        <v>15204</v>
      </c>
      <c r="D30" s="33">
        <f>B30-C30</f>
        <v>23194.5</v>
      </c>
      <c r="G30" s="10" t="s">
        <v>28</v>
      </c>
      <c r="H30" s="13">
        <f>SUM(H28:H29)</f>
        <v>5485.5</v>
      </c>
      <c r="I30" s="13">
        <f>SUM(I28:I29)</f>
        <v>2172</v>
      </c>
      <c r="J30" s="33">
        <f>H30-I30</f>
        <v>3313.5</v>
      </c>
      <c r="M30" s="10" t="s">
        <v>28</v>
      </c>
      <c r="N30" s="13">
        <f>SUM(N28:N29)</f>
        <v>65826</v>
      </c>
      <c r="O30" s="13">
        <f>SUM(O28:O29)</f>
        <v>26064</v>
      </c>
      <c r="P30" s="33">
        <f>N30-O30</f>
        <v>39762</v>
      </c>
    </row>
    <row r="31" spans="1:16" ht="15.75">
      <c r="A31" s="10"/>
      <c r="B31" s="11"/>
      <c r="C31" s="11"/>
      <c r="D31" s="31"/>
      <c r="G31" s="10"/>
      <c r="H31" s="11"/>
      <c r="I31" s="11"/>
      <c r="J31" s="31"/>
      <c r="M31" s="10"/>
      <c r="N31" s="11"/>
      <c r="O31" s="11"/>
      <c r="P31" s="31"/>
    </row>
    <row r="32" spans="1:16" ht="15.75">
      <c r="A32" s="10" t="s">
        <v>13</v>
      </c>
      <c r="B32" s="12">
        <f>B24*B$5</f>
        <v>5261.2559999999994</v>
      </c>
      <c r="C32" s="12">
        <f>C24*B$5</f>
        <v>1913.184</v>
      </c>
      <c r="D32" s="33">
        <f>B32-C32</f>
        <v>3348.0719999999992</v>
      </c>
      <c r="G32" s="10" t="s">
        <v>13</v>
      </c>
      <c r="H32" s="12">
        <f>H24*H$5</f>
        <v>257.40000000000003</v>
      </c>
      <c r="I32" s="12">
        <f>I24*H$5</f>
        <v>93.600000000000009</v>
      </c>
      <c r="J32" s="33">
        <f>H32-I32</f>
        <v>163.80000000000001</v>
      </c>
      <c r="M32" s="10" t="s">
        <v>13</v>
      </c>
      <c r="N32" s="12">
        <f>N24*N$5</f>
        <v>4324.32</v>
      </c>
      <c r="O32" s="12">
        <f>O24*N$5</f>
        <v>1572.48</v>
      </c>
      <c r="P32" s="33">
        <f>N32-O32</f>
        <v>2751.8399999999997</v>
      </c>
    </row>
    <row r="33" spans="1:17" ht="15.75">
      <c r="A33" s="10" t="s">
        <v>14</v>
      </c>
      <c r="B33" s="13">
        <f>B21/B14*(B15+B16)*B$6</f>
        <v>344.92500000000001</v>
      </c>
      <c r="C33" s="13">
        <f>C21/C14*(C15+C16)*B$6</f>
        <v>306.59999999999997</v>
      </c>
      <c r="D33" s="31"/>
      <c r="G33" s="10" t="s">
        <v>14</v>
      </c>
      <c r="H33" s="13">
        <f>H21/H14*(H15+H16)*H$6</f>
        <v>16.875</v>
      </c>
      <c r="I33" s="13">
        <f>I21/I14*(I15+I16)*H$6</f>
        <v>15</v>
      </c>
      <c r="J33" s="31"/>
      <c r="M33" s="10" t="s">
        <v>14</v>
      </c>
      <c r="N33" s="13">
        <f>N21/N14*(N15+N16)*N$6</f>
        <v>283.5</v>
      </c>
      <c r="O33" s="13">
        <f>O21/O14*(O15+O16)*N$6</f>
        <v>252.00000000000003</v>
      </c>
      <c r="P33" s="31"/>
    </row>
    <row r="34" spans="1:17" s="25" customFormat="1" ht="18.75">
      <c r="A34" s="23" t="s">
        <v>15</v>
      </c>
      <c r="B34" s="27">
        <f>SUM(B32:B33)</f>
        <v>5606.1809999999996</v>
      </c>
      <c r="C34" s="27">
        <f>SUM(C32:C33)</f>
        <v>2219.7840000000001</v>
      </c>
      <c r="D34" s="37">
        <f>B34-C34</f>
        <v>3386.3969999999995</v>
      </c>
      <c r="E34" s="40">
        <f>D34/B34</f>
        <v>0.60404703308722996</v>
      </c>
      <c r="G34" s="23" t="s">
        <v>15</v>
      </c>
      <c r="H34" s="27">
        <f>SUM(H32:H33)</f>
        <v>274.27500000000003</v>
      </c>
      <c r="I34" s="27">
        <f>SUM(I32:I33)</f>
        <v>108.60000000000001</v>
      </c>
      <c r="J34" s="37">
        <f>H34-I34</f>
        <v>165.67500000000001</v>
      </c>
      <c r="K34" s="40">
        <f>J34/H34</f>
        <v>0.60404703308722996</v>
      </c>
      <c r="M34" s="23" t="s">
        <v>15</v>
      </c>
      <c r="N34" s="27">
        <f>SUM(N32:N33)</f>
        <v>4607.82</v>
      </c>
      <c r="O34" s="27">
        <f>SUM(O32:O33)</f>
        <v>1824.48</v>
      </c>
      <c r="P34" s="37">
        <f>N34-O34</f>
        <v>2783.3399999999997</v>
      </c>
      <c r="Q34" s="40">
        <f>P34/N34</f>
        <v>0.60404703308722996</v>
      </c>
    </row>
    <row r="35" spans="1:17" ht="15.75">
      <c r="A35" s="10"/>
      <c r="B35" s="11"/>
      <c r="C35" s="11"/>
      <c r="D35" s="31"/>
      <c r="G35" s="10"/>
      <c r="H35" s="11"/>
      <c r="I35" s="11"/>
      <c r="J35" s="31"/>
      <c r="M35" s="10"/>
      <c r="N35" s="11"/>
      <c r="O35" s="11"/>
      <c r="P35" s="31"/>
    </row>
    <row r="36" spans="1:17" s="25" customFormat="1" ht="15.75">
      <c r="A36" s="23" t="s">
        <v>17</v>
      </c>
      <c r="B36" s="28"/>
      <c r="C36" s="29"/>
      <c r="D36" s="34">
        <f>C29/D32*12</f>
        <v>7.5267198554869807</v>
      </c>
      <c r="G36" s="23" t="s">
        <v>17</v>
      </c>
      <c r="H36" s="28"/>
      <c r="I36" s="29"/>
      <c r="J36" s="34">
        <f>I29/J32*12</f>
        <v>21.978021978021978</v>
      </c>
      <c r="M36" s="23" t="s">
        <v>17</v>
      </c>
      <c r="N36" s="28"/>
      <c r="O36" s="29"/>
      <c r="P36" s="34">
        <f>O29/P32*12</f>
        <v>15.698587127158557</v>
      </c>
    </row>
  </sheetData>
  <mergeCells count="3">
    <mergeCell ref="A10:C10"/>
    <mergeCell ref="G10:I10"/>
    <mergeCell ref="M10:O1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LED-Umruestung</vt:lpstr>
      <vt:lpstr>'LED-Umruestung'!Druckbereich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</dc:creator>
  <cp:lastModifiedBy>Andreas Henze</cp:lastModifiedBy>
  <cp:lastPrinted>2016-07-13T20:04:56Z</cp:lastPrinted>
  <dcterms:created xsi:type="dcterms:W3CDTF">2015-11-11T11:16:05Z</dcterms:created>
  <dcterms:modified xsi:type="dcterms:W3CDTF">2017-03-28T14:04:44Z</dcterms:modified>
</cp:coreProperties>
</file>